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jole\Downloads\"/>
    </mc:Choice>
  </mc:AlternateContent>
  <xr:revisionPtr revIDLastSave="0" documentId="13_ncr:1_{B7CA6016-C1F8-4483-B532-FF3236FAF3CA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Kandidati" sheetId="1" r:id="rId1"/>
    <sheet name="Lookups" sheetId="2" r:id="rId2"/>
    <sheet name="Uputstvo" sheetId="3" r:id="rId3"/>
  </sheets>
  <definedNames>
    <definedName name="_xlnm._FilterDatabase" localSheetId="0" hidden="1">Kandidati!$A$1:$AE$1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" l="1"/>
  <c r="AA6" i="1"/>
  <c r="Z6" i="1"/>
  <c r="X6" i="1"/>
  <c r="U6" i="1"/>
  <c r="R6" i="1"/>
  <c r="O6" i="1"/>
  <c r="L6" i="1"/>
  <c r="I6" i="1"/>
  <c r="AA7" i="1"/>
  <c r="Z7" i="1"/>
  <c r="X7" i="1"/>
  <c r="R7" i="1"/>
  <c r="O7" i="1"/>
  <c r="L7" i="1"/>
  <c r="I7" i="1"/>
  <c r="AA3" i="1"/>
  <c r="Z3" i="1"/>
  <c r="X3" i="1"/>
  <c r="U3" i="1"/>
  <c r="R3" i="1"/>
  <c r="O3" i="1"/>
  <c r="L3" i="1"/>
  <c r="I3" i="1"/>
  <c r="AA2" i="1"/>
  <c r="Z2" i="1"/>
  <c r="X2" i="1"/>
  <c r="U2" i="1"/>
  <c r="R2" i="1"/>
  <c r="O2" i="1"/>
  <c r="L2" i="1"/>
  <c r="I2" i="1"/>
  <c r="AA4" i="1"/>
  <c r="Z4" i="1"/>
  <c r="X4" i="1"/>
  <c r="U4" i="1"/>
  <c r="R4" i="1"/>
  <c r="O4" i="1"/>
  <c r="L4" i="1"/>
  <c r="I4" i="1"/>
  <c r="AA5" i="1"/>
  <c r="Z5" i="1"/>
  <c r="X5" i="1"/>
  <c r="U5" i="1"/>
  <c r="R5" i="1"/>
  <c r="O5" i="1"/>
  <c r="L5" i="1"/>
  <c r="I5" i="1"/>
  <c r="Y7" i="1" l="1"/>
  <c r="AB7" i="1" s="1"/>
  <c r="AC7" i="1" s="1"/>
  <c r="Y4" i="1"/>
  <c r="AB4" i="1" s="1"/>
  <c r="AC4" i="1" s="1"/>
  <c r="Y2" i="1"/>
  <c r="AB2" i="1" s="1"/>
  <c r="AC2" i="1" s="1"/>
  <c r="Y6" i="1"/>
  <c r="AB6" i="1" s="1"/>
  <c r="AC6" i="1" s="1"/>
  <c r="Y3" i="1"/>
  <c r="AB3" i="1" s="1"/>
  <c r="AC3" i="1" s="1"/>
  <c r="Y5" i="1"/>
  <c r="AB5" i="1" s="1"/>
  <c r="AC5" i="1" s="1"/>
  <c r="AD6" i="1" l="1"/>
  <c r="AD7" i="1"/>
  <c r="AD3" i="1"/>
  <c r="AD2" i="1"/>
  <c r="AD5" i="1"/>
  <c r="AD4" i="1"/>
</calcChain>
</file>

<file path=xl/sharedStrings.xml><?xml version="1.0" encoding="utf-8"?>
<sst xmlns="http://schemas.openxmlformats.org/spreadsheetml/2006/main" count="153" uniqueCount="67">
  <si>
    <t>Ime i prezime</t>
  </si>
  <si>
    <t>Grupa (1/2/3)</t>
  </si>
  <si>
    <t>Ocjena BASICSchool</t>
  </si>
  <si>
    <t>Broj projekata (G1)</t>
  </si>
  <si>
    <t>Socijalni status (G2)</t>
  </si>
  <si>
    <t>Diploma 1 rang (LAUREAT/I/II/III)</t>
  </si>
  <si>
    <t>Diploma 1 nivo (Međunarodno/Nacionalno)</t>
  </si>
  <si>
    <t>Diploma 1 bodovi</t>
  </si>
  <si>
    <t>Diploma 2 rang (LAUREAT/I/II/III)</t>
  </si>
  <si>
    <t>Diploma 2 nivo (Međunarodno/Nacionalno)</t>
  </si>
  <si>
    <t>Diploma 2 bodovi</t>
  </si>
  <si>
    <t>Diploma 3 rang (LAUREAT/I/II/III)</t>
  </si>
  <si>
    <t>Diploma 3 nivo (Međunarodno/Nacionalno)</t>
  </si>
  <si>
    <t>Diploma 3 bodovi</t>
  </si>
  <si>
    <t>Diploma 4 rang (LAUREAT/I/II/III)</t>
  </si>
  <si>
    <t>Diploma 4 nivo (Međunarodno/Nacionalno)</t>
  </si>
  <si>
    <t>Diploma 4 bodovi</t>
  </si>
  <si>
    <t>Diploma 5 rang (LAUREAT/I/II/III)</t>
  </si>
  <si>
    <t>Diploma 5 nivo (Međunarodno/Nacionalno)</t>
  </si>
  <si>
    <t>Diploma 5 bodovi</t>
  </si>
  <si>
    <t>Diploma 6 rang (LAUREAT/I/II/III)</t>
  </si>
  <si>
    <t>Diploma 6 nivo (Međunarodno/Nacionalno)</t>
  </si>
  <si>
    <t>Diploma 6 bodovi</t>
  </si>
  <si>
    <t>Nagrade ukupno (G1, max 70)</t>
  </si>
  <si>
    <t>Projekti bodovi (G1, max 20)</t>
  </si>
  <si>
    <t>Ocjena bodovi G1 (max 10)</t>
  </si>
  <si>
    <t>Ukupno G1 (max 100)</t>
  </si>
  <si>
    <t>Ukupno (po grupi)</t>
  </si>
  <si>
    <t>Rang u grupi</t>
  </si>
  <si>
    <t>Duplo domaćinstvo u grupi?</t>
  </si>
  <si>
    <t>Rang diplome</t>
  </si>
  <si>
    <t>Nivo takmičenja</t>
  </si>
  <si>
    <t>Ocjena BASICSchool (G2)</t>
  </si>
  <si>
    <t>LAUREAT</t>
  </si>
  <si>
    <t>Međunarodno</t>
  </si>
  <si>
    <t>A/5</t>
  </si>
  <si>
    <t>Briga ustanove (bez oba roditelja)</t>
  </si>
  <si>
    <t>I</t>
  </si>
  <si>
    <t>Nacionalno</t>
  </si>
  <si>
    <t>B/4</t>
  </si>
  <si>
    <t>Dijete samohranog roditelja</t>
  </si>
  <si>
    <t>II</t>
  </si>
  <si>
    <t/>
  </si>
  <si>
    <t>C/3</t>
  </si>
  <si>
    <t>Slabiji imovinski status</t>
  </si>
  <si>
    <t>III</t>
  </si>
  <si>
    <t>D/2</t>
  </si>
  <si>
    <t>UPUTSTVO (kratko)</t>
  </si>
  <si>
    <t>1) Unosiš samo plava polja (podaci o kandidatu). Crna polja su automatski obračun.</t>
  </si>
  <si>
    <t>2) Rangiranje: sortiraj po koloni 'Grupa (1/2/3)' pa po 'Rang u grupi' (uzlazno).</t>
  </si>
  <si>
    <t>3) G1: unesi ocjenu A/5, broj projekata (min 2), i diplome (rang + nivo). Sistem računa top 4 diplome i plafon 70.</t>
  </si>
  <si>
    <t>4) G2: unesi socijalni status i ocjenu (A/5–D/2). Sistem boduje status (70/55/40) + ocjenu (30/25/20/15).</t>
  </si>
  <si>
    <t>5) G3: 'DA' samo kandidatima sa maksimalnim bodovima na prijemnom. Ako više kandidata ima 'DA', unesi ROPI (0–10) za rang unutar grupe.</t>
  </si>
  <si>
    <t>6) Kolona 'Duplo domaćinstvo u grupi?' označava više kandidata iz istog domaćinstva u istoj grupi (pravilo: jedno domaćinstvo = jedna stipendija).</t>
  </si>
  <si>
    <t>R.BR.</t>
  </si>
  <si>
    <t>Odsjek</t>
  </si>
  <si>
    <t>X</t>
  </si>
  <si>
    <t>NE</t>
  </si>
  <si>
    <t>BELLA KRAMER</t>
  </si>
  <si>
    <t>CMD KLAVIR</t>
  </si>
  <si>
    <t>ARIAN HOTA</t>
  </si>
  <si>
    <t>ALEM DEDIĆ</t>
  </si>
  <si>
    <t>PETRA VREBAC</t>
  </si>
  <si>
    <t>BLANKA BOJIĆ</t>
  </si>
  <si>
    <t>CMD SOLO PJEVANJE</t>
  </si>
  <si>
    <t>DANIYAL MULALIĆ</t>
  </si>
  <si>
    <t>CMD VIOLINA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</si>
</sst>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FF"/>
      <name val="Calibri"/>
    </font>
    <font>
      <b/>
      <sz val="14"/>
      <name val="Calibri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2">
    <xf numFmtId="0" fontId="0" fillId="0" borderId="0"/>
    <xf numFmtId="0" fontId="5" fillId="0" borderId="0"/>
  </cellStyleXfs>
  <cellXfs count="29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4" fillId="0" borderId="0" xfId="1" applyFont="1"/>
    <xf numFmtId="0" fontId="0" fillId="0" borderId="0" xfId="1" applyFont="1" applyAlignment="1">
      <alignment wrapText="1"/>
    </xf>
    <xf numFmtId="0" fontId="6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" xfId="1" xr:uid="{00000000-0005-0000-0000-000000000000}"/>
    <cellStyle name="Нормално" xfId="0" builtinId="0"/>
  </cellStyles>
  <dxfs count="3">
    <dxf>
      <fill>
        <patternFill>
          <bgColor rgb="FFFFF2CC"/>
        </patternFill>
      </fill>
    </dxf>
    <dxf>
      <fill>
        <patternFill>
          <bgColor rgb="FFFFF2CC"/>
        </patternFill>
      </fill>
    </dxf>
    <dxf>
      <fill>
        <patternFill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"/>
  <sheetViews>
    <sheetView tabSelected="1" workbookViewId="0">
      <selection activeCell="AC13" sqref="AC13"/>
    </sheetView>
  </sheetViews>
  <sheetFormatPr defaultRowHeight="14.5" x14ac:dyDescent="0.35"/>
  <cols>
    <col min="1" max="1" width="6" customWidth="1"/>
    <col min="2" max="2" width="22" customWidth="1"/>
    <col min="3" max="3" width="12" customWidth="1"/>
    <col min="4" max="4" width="21.453125" customWidth="1"/>
    <col min="5" max="5" width="16" customWidth="1"/>
    <col min="6" max="6" width="18" customWidth="1"/>
    <col min="7" max="28" width="14" customWidth="1"/>
    <col min="29" max="29" width="18.6328125" customWidth="1"/>
    <col min="30" max="31" width="14" customWidth="1"/>
  </cols>
  <sheetData>
    <row r="1" spans="1:31" ht="43.5" x14ac:dyDescent="0.35">
      <c r="A1" s="1" t="s">
        <v>54</v>
      </c>
      <c r="B1" s="12" t="s">
        <v>0</v>
      </c>
      <c r="C1" s="1" t="s">
        <v>1</v>
      </c>
      <c r="D1" s="13" t="s">
        <v>55</v>
      </c>
      <c r="E1" s="1" t="s">
        <v>2</v>
      </c>
      <c r="F1" s="1" t="s">
        <v>3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</row>
    <row r="2" spans="1:31" x14ac:dyDescent="0.35">
      <c r="A2" s="2">
        <v>1</v>
      </c>
      <c r="B2" s="7" t="s">
        <v>61</v>
      </c>
      <c r="C2" s="8">
        <v>1</v>
      </c>
      <c r="D2" s="7" t="s">
        <v>59</v>
      </c>
      <c r="E2" s="9" t="s">
        <v>35</v>
      </c>
      <c r="F2" s="8">
        <v>7</v>
      </c>
      <c r="G2" s="9" t="s">
        <v>37</v>
      </c>
      <c r="H2" s="9" t="s">
        <v>34</v>
      </c>
      <c r="I2" s="11">
        <f>IFERROR(VLOOKUP(G2,Lookups!$A$2:$B$5,2,FALSE)*VLOOKUP(H2,Lookups!$D$2:$E$4,2,FALSE),0)</f>
        <v>20</v>
      </c>
      <c r="J2" s="9" t="s">
        <v>37</v>
      </c>
      <c r="K2" s="9" t="s">
        <v>38</v>
      </c>
      <c r="L2" s="11">
        <f>IFERROR(VLOOKUP(J2,Lookups!$A$2:$B$5,2,FALSE)*VLOOKUP(K2,Lookups!$D$2:$E$4,2,FALSE),0)</f>
        <v>18</v>
      </c>
      <c r="M2" s="9" t="s">
        <v>37</v>
      </c>
      <c r="N2" s="9" t="s">
        <v>34</v>
      </c>
      <c r="O2" s="11">
        <f>IFERROR(VLOOKUP(M2,Lookups!$A$2:$B$5,2,FALSE)*VLOOKUP(N2,Lookups!$D$2:$E$4,2,FALSE),0)</f>
        <v>20</v>
      </c>
      <c r="P2" s="9" t="s">
        <v>37</v>
      </c>
      <c r="Q2" s="9" t="s">
        <v>34</v>
      </c>
      <c r="R2" s="11">
        <f>IFERROR(VLOOKUP(P2,Lookups!$A$2:$B$5,2,FALSE)*VLOOKUP(Q2,Lookups!$D$2:$E$4,2,FALSE),0)</f>
        <v>20</v>
      </c>
      <c r="S2" s="9" t="s">
        <v>56</v>
      </c>
      <c r="T2" s="9" t="s">
        <v>56</v>
      </c>
      <c r="U2" s="11">
        <f>IFERROR(VLOOKUP(S2,Lookups!$A$2:$B$5,2,FALSE)*VLOOKUP(T2,Lookups!$D$2:$E$4,2,FALSE),0)</f>
        <v>0</v>
      </c>
      <c r="V2" s="9" t="s">
        <v>56</v>
      </c>
      <c r="W2" s="9" t="s">
        <v>56</v>
      </c>
      <c r="X2" s="11">
        <f>IFERROR(VLOOKUP(V2,Lookups!$A$2:$B$5,2,FALSE)*VLOOKUP(W2,Lookups!$D$2:$E$4,2,FALSE),0)</f>
        <v>0</v>
      </c>
      <c r="Y2" s="11">
        <f>MIN(70,IFERROR(LARGE(I2:X2,1),0)+IFERROR(LARGE(I2:X2,2),0)+IFERROR(LARGE(I2:X2,3),0)+IFERROR(LARGE(I2:X2,4),0))</f>
        <v>70</v>
      </c>
      <c r="Z2" s="11">
        <f>IF(F2&gt;=4,20,IF(F2=3,15,IF(F2=2,10,0)))</f>
        <v>20</v>
      </c>
      <c r="AA2" s="11">
        <f>IF(E2="A/5",10,0)</f>
        <v>10</v>
      </c>
      <c r="AB2" s="11">
        <f>MIN(100,Y2+Z2+AA2)</f>
        <v>100</v>
      </c>
      <c r="AC2" s="14">
        <f>IF(C2=1,AB2,IF(C2=2,#REF!,IF(C2=3,#REF!,"")))</f>
        <v>100</v>
      </c>
      <c r="AD2" s="14">
        <f>IF(C2=1,IF(AC2="", "", 1+COUNTIFS($C$2:$C$7,1,$AC$2:$AC$7,"&gt;"&amp;AC2)+COUNTIFS($C$2:$C$7,1,$AC$2:$AC$7,"="&amp;AC2,$Y$2:$Y$7,"&gt;"&amp;Y2)+COUNTIFS($C$2:$C$7,1,$AC$2:$AC$7,"="&amp;AC2,$Y$2:$Y$7,"="&amp;Y2,$Z$2:$Z$7,"&gt;"&amp;Z2)),IF(C2=2,IF(AC2="", "", 1+COUNTIFS($C$2:$C$7,2,$AC$2:$AC$7,"&gt;"&amp;AC2)+COUNTIFS($C$2:$C$7,2,$AC$2:$AC$7,"="&amp;AC2,#REF!,"&gt;"&amp;#REF!)+COUNTIFS($C$2:$C$7,2,$AC$2:$AC$7,"="&amp;AC2,#REF!,"="&amp;#REF!,#REF!,"&gt;"&amp;#REF!)),IF(C2=3,IF(AC2="", "", 1+COUNTIFS($C$2:$C$7,3,$AC$2:$AC$7,"&gt;"&amp;AC2)+COUNTIFS($C$2:$C$7,3,$AC$2:$AC$7,"="&amp;AC2,#REF!,"&gt;"&amp;#REF!)),"")))</f>
        <v>1</v>
      </c>
      <c r="AE2" s="10" t="s">
        <v>57</v>
      </c>
    </row>
    <row r="3" spans="1:31" x14ac:dyDescent="0.35">
      <c r="A3" s="2">
        <v>2</v>
      </c>
      <c r="B3" s="7" t="s">
        <v>62</v>
      </c>
      <c r="C3" s="8">
        <v>1</v>
      </c>
      <c r="D3" s="7" t="s">
        <v>59</v>
      </c>
      <c r="E3" s="9" t="s">
        <v>35</v>
      </c>
      <c r="F3" s="8">
        <v>10</v>
      </c>
      <c r="G3" s="9" t="s">
        <v>37</v>
      </c>
      <c r="H3" s="9" t="s">
        <v>34</v>
      </c>
      <c r="I3" s="11">
        <f>IFERROR(VLOOKUP(G3,Lookups!$A$2:$B$5,2,FALSE)*VLOOKUP(H3,Lookups!$D$2:$E$4,2,FALSE),0)</f>
        <v>20</v>
      </c>
      <c r="J3" s="9" t="s">
        <v>41</v>
      </c>
      <c r="K3" s="9" t="s">
        <v>34</v>
      </c>
      <c r="L3" s="11">
        <f>IFERROR(VLOOKUP(J3,Lookups!$A$2:$B$5,2,FALSE)*VLOOKUP(K3,Lookups!$D$2:$E$4,2,FALSE),0)</f>
        <v>15</v>
      </c>
      <c r="M3" s="9" t="s">
        <v>37</v>
      </c>
      <c r="N3" s="9" t="s">
        <v>34</v>
      </c>
      <c r="O3" s="11">
        <f>IFERROR(VLOOKUP(M3,Lookups!$A$2:$B$5,2,FALSE)*VLOOKUP(N3,Lookups!$D$2:$E$4,2,FALSE),0)</f>
        <v>20</v>
      </c>
      <c r="P3" s="9" t="s">
        <v>56</v>
      </c>
      <c r="Q3" s="9" t="s">
        <v>56</v>
      </c>
      <c r="R3" s="11">
        <f>IFERROR(VLOOKUP(P3,Lookups!$A$2:$B$5,2,FALSE)*VLOOKUP(Q3,Lookups!$D$2:$E$4,2,FALSE),0)</f>
        <v>0</v>
      </c>
      <c r="S3" s="9" t="s">
        <v>56</v>
      </c>
      <c r="T3" s="9" t="s">
        <v>56</v>
      </c>
      <c r="U3" s="11">
        <f>IFERROR(VLOOKUP(S3,Lookups!$A$2:$B$5,2,FALSE)*VLOOKUP(T3,Lookups!$D$2:$E$4,2,FALSE),0)</f>
        <v>0</v>
      </c>
      <c r="V3" s="9" t="s">
        <v>56</v>
      </c>
      <c r="W3" s="9" t="s">
        <v>56</v>
      </c>
      <c r="X3" s="11">
        <f>IFERROR(VLOOKUP(V3,Lookups!$A$2:$B$5,2,FALSE)*VLOOKUP(W3,Lookups!$D$2:$E$4,2,FALSE),0)</f>
        <v>0</v>
      </c>
      <c r="Y3" s="11">
        <f>MIN(70,IFERROR(LARGE(I3:X3,1),0)+IFERROR(LARGE(I3:X3,2),0)+IFERROR(LARGE(I3:X3,3),0)+IFERROR(LARGE(I3:X3,4),0))</f>
        <v>55</v>
      </c>
      <c r="Z3" s="11">
        <f>IF(F3&gt;=4,20,IF(F3=3,15,IF(F3=2,10,0)))</f>
        <v>20</v>
      </c>
      <c r="AA3" s="11">
        <f>IF(E3="A/5",10,0)</f>
        <v>10</v>
      </c>
      <c r="AB3" s="11">
        <f>MIN(100,Y3+Z3+AA3)</f>
        <v>85</v>
      </c>
      <c r="AC3" s="14">
        <f>IF(C3=1,AB3,IF(C3=2,#REF!,IF(C3=3,#REF!,"")))</f>
        <v>85</v>
      </c>
      <c r="AD3" s="14">
        <f>IF(C3=1,IF(AC3="", "", 1+COUNTIFS($C$2:$C$7,1,$AC$2:$AC$7,"&gt;"&amp;AC3)+COUNTIFS($C$2:$C$7,1,$AC$2:$AC$7,"="&amp;AC3,$Y$2:$Y$7,"&gt;"&amp;Y3)+COUNTIFS($C$2:$C$7,1,$AC$2:$AC$7,"="&amp;AC3,$Y$2:$Y$7,"="&amp;Y3,$Z$2:$Z$7,"&gt;"&amp;Z3)),IF(C3=2,IF(AC3="", "", 1+COUNTIFS($C$2:$C$7,2,$AC$2:$AC$7,"&gt;"&amp;AC3)+COUNTIFS($C$2:$C$7,2,$AC$2:$AC$7,"="&amp;AC3,#REF!,"&gt;"&amp;#REF!)+COUNTIFS($C$2:$C$7,2,$AC$2:$AC$7,"="&amp;AC3,#REF!,"="&amp;#REF!,#REF!,"&gt;"&amp;#REF!)),IF(C3=3,IF(AC3="", "", 1+COUNTIFS($C$2:$C$7,3,$AC$2:$AC$7,"&gt;"&amp;AC3)+COUNTIFS($C$2:$C$7,3,$AC$2:$AC$7,"="&amp;AC3,#REF!,"&gt;"&amp;#REF!)),"")))</f>
        <v>2</v>
      </c>
      <c r="AE3" s="10" t="s">
        <v>57</v>
      </c>
    </row>
    <row r="4" spans="1:31" ht="15" thickBot="1" x14ac:dyDescent="0.4">
      <c r="A4" s="22">
        <v>3</v>
      </c>
      <c r="B4" s="23" t="s">
        <v>60</v>
      </c>
      <c r="C4" s="24">
        <v>1</v>
      </c>
      <c r="D4" s="23" t="s">
        <v>59</v>
      </c>
      <c r="E4" s="25" t="s">
        <v>35</v>
      </c>
      <c r="F4" s="24">
        <v>6</v>
      </c>
      <c r="G4" s="25" t="s">
        <v>33</v>
      </c>
      <c r="H4" s="25" t="s">
        <v>34</v>
      </c>
      <c r="I4" s="26">
        <f>IFERROR(VLOOKUP(G4,Lookups!$A$2:$B$5,2,FALSE)*VLOOKUP(H4,Lookups!$D$2:$E$4,2,FALSE),0)</f>
        <v>25</v>
      </c>
      <c r="J4" s="25" t="s">
        <v>37</v>
      </c>
      <c r="K4" s="25" t="s">
        <v>34</v>
      </c>
      <c r="L4" s="26">
        <f>IFERROR(VLOOKUP(J4,Lookups!$A$2:$B$5,2,FALSE)*VLOOKUP(K4,Lookups!$D$2:$E$4,2,FALSE),0)</f>
        <v>20</v>
      </c>
      <c r="M4" s="25" t="s">
        <v>56</v>
      </c>
      <c r="N4" s="25" t="s">
        <v>56</v>
      </c>
      <c r="O4" s="26">
        <f>IFERROR(VLOOKUP(M4,Lookups!$A$2:$B$5,2,FALSE)*VLOOKUP(N4,Lookups!$D$2:$E$4,2,FALSE),0)</f>
        <v>0</v>
      </c>
      <c r="P4" s="25" t="s">
        <v>56</v>
      </c>
      <c r="Q4" s="25" t="s">
        <v>56</v>
      </c>
      <c r="R4" s="26">
        <f>IFERROR(VLOOKUP(P4,Lookups!$A$2:$B$5,2,FALSE)*VLOOKUP(Q4,Lookups!$D$2:$E$4,2,FALSE),0)</f>
        <v>0</v>
      </c>
      <c r="S4" s="25" t="s">
        <v>56</v>
      </c>
      <c r="T4" s="25" t="s">
        <v>56</v>
      </c>
      <c r="U4" s="26">
        <f>IFERROR(VLOOKUP(S4,Lookups!$A$2:$B$5,2,FALSE)*VLOOKUP(T4,Lookups!$D$2:$E$4,2,FALSE),0)</f>
        <v>0</v>
      </c>
      <c r="V4" s="25" t="s">
        <v>56</v>
      </c>
      <c r="W4" s="25" t="s">
        <v>56</v>
      </c>
      <c r="X4" s="26">
        <f>IFERROR(VLOOKUP(V4,Lookups!$A$2:$B$5,2,FALSE)*VLOOKUP(W4,Lookups!$D$2:$E$4,2,FALSE),0)</f>
        <v>0</v>
      </c>
      <c r="Y4" s="26">
        <f>MIN(70,IFERROR(LARGE(I4:X4,1),0)+IFERROR(LARGE(I4:X4,2),0)+IFERROR(LARGE(I4:X4,3),0)+IFERROR(LARGE(I4:X4,4),0))</f>
        <v>45</v>
      </c>
      <c r="Z4" s="26">
        <f>IF(F4&gt;=4,20,IF(F4=3,15,IF(F4=2,10,0)))</f>
        <v>20</v>
      </c>
      <c r="AA4" s="26">
        <f>IF(E4="A/5",10,0)</f>
        <v>10</v>
      </c>
      <c r="AB4" s="26">
        <f>MIN(100,Y4+Z4+AA4)</f>
        <v>75</v>
      </c>
      <c r="AC4" s="27">
        <f>IF(C4=1,AB4,IF(C4=2,#REF!,IF(C4=3,#REF!,"")))</f>
        <v>75</v>
      </c>
      <c r="AD4" s="27">
        <f>IF(C4=1,IF(AC4="", "", 1+COUNTIFS($C$2:$C$7,1,$AC$2:$AC$7,"&gt;"&amp;AC4)+COUNTIFS($C$2:$C$7,1,$AC$2:$AC$7,"="&amp;AC4,$Y$2:$Y$7,"&gt;"&amp;Y4)+COUNTIFS($C$2:$C$7,1,$AC$2:$AC$7,"="&amp;AC4,$Y$2:$Y$7,"="&amp;Y4,$Z$2:$Z$7,"&gt;"&amp;Z4)),IF(C4=2,IF(AC4="", "", 1+COUNTIFS($C$2:$C$7,2,$AC$2:$AC$7,"&gt;"&amp;AC4)+COUNTIFS($C$2:$C$7,2,$AC$2:$AC$7,"="&amp;AC4,#REF!,"&gt;"&amp;#REF!)+COUNTIFS($C$2:$C$7,2,$AC$2:$AC$7,"="&amp;AC4,#REF!,"="&amp;#REF!,#REF!,"&gt;"&amp;#REF!)),IF(C4=3,IF(AC4="", "", 1+COUNTIFS($C$2:$C$7,3,$AC$2:$AC$7,"&gt;"&amp;AC4)+COUNTIFS($C$2:$C$7,3,$AC$2:$AC$7,"="&amp;AC4,#REF!,"&gt;"&amp;#REF!)),"")))</f>
        <v>3</v>
      </c>
      <c r="AE4" s="28" t="s">
        <v>57</v>
      </c>
    </row>
    <row r="5" spans="1:31" x14ac:dyDescent="0.35">
      <c r="A5" s="15">
        <v>4</v>
      </c>
      <c r="B5" s="16" t="s">
        <v>58</v>
      </c>
      <c r="C5" s="17">
        <v>1</v>
      </c>
      <c r="D5" s="16" t="s">
        <v>59</v>
      </c>
      <c r="E5" s="18" t="s">
        <v>35</v>
      </c>
      <c r="F5" s="17">
        <v>4</v>
      </c>
      <c r="G5" s="18" t="s">
        <v>41</v>
      </c>
      <c r="H5" s="18" t="s">
        <v>34</v>
      </c>
      <c r="I5" s="19">
        <f>IFERROR(VLOOKUP(G5,Lookups!$A$2:$B$5,2,FALSE)*VLOOKUP(H5,Lookups!$D$2:$E$4,2,FALSE),0)</f>
        <v>15</v>
      </c>
      <c r="J5" s="18" t="s">
        <v>41</v>
      </c>
      <c r="K5" s="18" t="s">
        <v>34</v>
      </c>
      <c r="L5" s="19">
        <f>IFERROR(VLOOKUP(J5,Lookups!$A$2:$B$5,2,FALSE)*VLOOKUP(K5,Lookups!$D$2:$E$4,2,FALSE),0)</f>
        <v>15</v>
      </c>
      <c r="M5" s="18" t="s">
        <v>56</v>
      </c>
      <c r="N5" s="18" t="s">
        <v>56</v>
      </c>
      <c r="O5" s="19">
        <f>IFERROR(VLOOKUP(M5,Lookups!$A$2:$B$5,2,FALSE)*VLOOKUP(N5,Lookups!$D$2:$E$4,2,FALSE),0)</f>
        <v>0</v>
      </c>
      <c r="P5" s="18" t="s">
        <v>56</v>
      </c>
      <c r="Q5" s="18" t="s">
        <v>56</v>
      </c>
      <c r="R5" s="19">
        <f>IFERROR(VLOOKUP(P5,Lookups!$A$2:$B$5,2,FALSE)*VLOOKUP(Q5,Lookups!$D$2:$E$4,2,FALSE),0)</f>
        <v>0</v>
      </c>
      <c r="S5" s="18" t="s">
        <v>56</v>
      </c>
      <c r="T5" s="18" t="s">
        <v>56</v>
      </c>
      <c r="U5" s="19">
        <f>IFERROR(VLOOKUP(S5,Lookups!$A$2:$B$5,2,FALSE)*VLOOKUP(T5,Lookups!$D$2:$E$4,2,FALSE),0)</f>
        <v>0</v>
      </c>
      <c r="V5" s="18" t="s">
        <v>56</v>
      </c>
      <c r="W5" s="18" t="s">
        <v>56</v>
      </c>
      <c r="X5" s="19">
        <f>IFERROR(VLOOKUP(V5,Lookups!$A$2:$B$5,2,FALSE)*VLOOKUP(W5,Lookups!$D$2:$E$4,2,FALSE),0)</f>
        <v>0</v>
      </c>
      <c r="Y5" s="19">
        <f>MIN(70,IFERROR(LARGE(I5:X5,1),0)+IFERROR(LARGE(I5:X5,2),0)+IFERROR(LARGE(I5:X5,3),0)+IFERROR(LARGE(I5:X5,4),0))</f>
        <v>30</v>
      </c>
      <c r="Z5" s="19">
        <f>IF(F5&gt;=4,20,IF(F5=3,15,IF(F5=2,10,0)))</f>
        <v>20</v>
      </c>
      <c r="AA5" s="19">
        <f>IF(E5="A/5",10,0)</f>
        <v>10</v>
      </c>
      <c r="AB5" s="19">
        <f>MIN(100,Y5+Z5+AA5)</f>
        <v>60</v>
      </c>
      <c r="AC5" s="20">
        <f>IF(C5=1,AB5,IF(C5=2,#REF!,IF(C5=3,#REF!,"")))</f>
        <v>60</v>
      </c>
      <c r="AD5" s="20">
        <f>IF(C5=1,IF(AC5="", "", 1+COUNTIFS($C$2:$C$7,1,$AC$2:$AC$7,"&gt;"&amp;AC5)+COUNTIFS($C$2:$C$7,1,$AC$2:$AC$7,"="&amp;AC5,$Y$2:$Y$7,"&gt;"&amp;Y5)+COUNTIFS($C$2:$C$7,1,$AC$2:$AC$7,"="&amp;AC5,$Y$2:$Y$7,"="&amp;Y5,$Z$2:$Z$7,"&gt;"&amp;Z5)),IF(C5=2,IF(AC5="", "", 1+COUNTIFS($C$2:$C$7,2,$AC$2:$AC$7,"&gt;"&amp;AC5)+COUNTIFS($C$2:$C$7,2,$AC$2:$AC$7,"="&amp;AC5,#REF!,"&gt;"&amp;#REF!)+COUNTIFS($C$2:$C$7,2,$AC$2:$AC$7,"="&amp;AC5,#REF!,"="&amp;#REF!,#REF!,"&gt;"&amp;#REF!)),IF(C5=3,IF(AC5="", "", 1+COUNTIFS($C$2:$C$7,3,$AC$2:$AC$7,"&gt;"&amp;AC5)+COUNTIFS($C$2:$C$7,3,$AC$2:$AC$7,"="&amp;AC5,#REF!,"&gt;"&amp;#REF!)),"")))</f>
        <v>4</v>
      </c>
      <c r="AE5" s="21" t="s">
        <v>57</v>
      </c>
    </row>
    <row r="6" spans="1:31" x14ac:dyDescent="0.35">
      <c r="A6" s="2">
        <v>5</v>
      </c>
      <c r="B6" s="7" t="s">
        <v>65</v>
      </c>
      <c r="C6" s="8">
        <v>1</v>
      </c>
      <c r="D6" s="7" t="s">
        <v>66</v>
      </c>
      <c r="E6" s="9" t="s">
        <v>39</v>
      </c>
      <c r="F6" s="8">
        <v>6</v>
      </c>
      <c r="G6" s="9" t="s">
        <v>37</v>
      </c>
      <c r="H6" s="9" t="s">
        <v>34</v>
      </c>
      <c r="I6" s="11">
        <f>IFERROR(VLOOKUP(G6,Lookups!$A$2:$B$5,2,FALSE)*VLOOKUP(H6,Lookups!$D$2:$E$4,2,FALSE),0)</f>
        <v>20</v>
      </c>
      <c r="J6" s="9" t="s">
        <v>56</v>
      </c>
      <c r="K6" s="9" t="s">
        <v>56</v>
      </c>
      <c r="L6" s="11">
        <f>IFERROR(VLOOKUP(J6,Lookups!$A$2:$B$5,2,FALSE)*VLOOKUP(K6,Lookups!$D$2:$E$4,2,FALSE),0)</f>
        <v>0</v>
      </c>
      <c r="M6" s="9" t="s">
        <v>56</v>
      </c>
      <c r="N6" s="9" t="s">
        <v>56</v>
      </c>
      <c r="O6" s="11">
        <f>IFERROR(VLOOKUP(M6,Lookups!$A$2:$B$5,2,FALSE)*VLOOKUP(N6,Lookups!$D$2:$E$4,2,FALSE),0)</f>
        <v>0</v>
      </c>
      <c r="P6" s="9" t="s">
        <v>56</v>
      </c>
      <c r="Q6" s="9" t="s">
        <v>56</v>
      </c>
      <c r="R6" s="11">
        <f>IFERROR(VLOOKUP(P6,Lookups!$A$2:$B$5,2,FALSE)*VLOOKUP(Q6,Lookups!$D$2:$E$4,2,FALSE),0)</f>
        <v>0</v>
      </c>
      <c r="S6" s="9" t="s">
        <v>56</v>
      </c>
      <c r="T6" s="9" t="s">
        <v>56</v>
      </c>
      <c r="U6" s="11">
        <f>IFERROR(VLOOKUP(S6,Lookups!$A$2:$B$5,2,FALSE)*VLOOKUP(T6,Lookups!$D$2:$E$4,2,FALSE),0)</f>
        <v>0</v>
      </c>
      <c r="V6" s="9" t="s">
        <v>56</v>
      </c>
      <c r="W6" s="9" t="s">
        <v>56</v>
      </c>
      <c r="X6" s="11">
        <f>IFERROR(VLOOKUP(V6,Lookups!$A$2:$B$5,2,FALSE)*VLOOKUP(W6,Lookups!$D$2:$E$4,2,FALSE),0)</f>
        <v>0</v>
      </c>
      <c r="Y6" s="11">
        <f>MIN(70,IFERROR(LARGE(I6:X6,1),0)+IFERROR(LARGE(I6:X6,2),0)+IFERROR(LARGE(I6:X6,3),0)+IFERROR(LARGE(I6:X6,4),0))</f>
        <v>20</v>
      </c>
      <c r="Z6" s="11">
        <f>IF(F6&gt;=4,20,IF(F6=3,15,IF(F6=2,10,0)))</f>
        <v>20</v>
      </c>
      <c r="AA6" s="11">
        <f>IF(E6="A/5",10,0)</f>
        <v>0</v>
      </c>
      <c r="AB6" s="11">
        <f>MIN(100,Y6+Z6+AA6)</f>
        <v>40</v>
      </c>
      <c r="AC6" s="14">
        <f>IF(C6=1,AB6,IF(C6=2,#REF!,IF(C6=3,#REF!,"")))</f>
        <v>40</v>
      </c>
      <c r="AD6" s="14">
        <f>IF(C6=1,IF(AC6="", "", 1+COUNTIFS($C$2:$C$7,1,$AC$2:$AC$7,"&gt;"&amp;AC6)+COUNTIFS($C$2:$C$7,1,$AC$2:$AC$7,"="&amp;AC6,$Y$2:$Y$7,"&gt;"&amp;Y6)+COUNTIFS($C$2:$C$7,1,$AC$2:$AC$7,"="&amp;AC6,$Y$2:$Y$7,"="&amp;Y6,$Z$2:$Z$7,"&gt;"&amp;Z6)),IF(C6=2,IF(AC6="", "", 1+COUNTIFS($C$2:$C$7,2,$AC$2:$AC$7,"&gt;"&amp;AC6)+COUNTIFS($C$2:$C$7,2,$AC$2:$AC$7,"="&amp;AC6,#REF!,"&gt;"&amp;#REF!)+COUNTIFS($C$2:$C$7,2,$AC$2:$AC$7,"="&amp;AC6,#REF!,"="&amp;#REF!,#REF!,"&gt;"&amp;#REF!)),IF(C6=3,IF(AC6="", "", 1+COUNTIFS($C$2:$C$7,3,$AC$2:$AC$7,"&gt;"&amp;AC6)+COUNTIFS($C$2:$C$7,3,$AC$2:$AC$7,"="&amp;AC6,#REF!,"&gt;"&amp;#REF!)),"")))</f>
        <v>5</v>
      </c>
      <c r="AE6" s="10" t="s">
        <v>57</v>
      </c>
    </row>
    <row r="7" spans="1:31" x14ac:dyDescent="0.35">
      <c r="A7" s="2">
        <v>6</v>
      </c>
      <c r="B7" s="7" t="s">
        <v>63</v>
      </c>
      <c r="C7" s="8">
        <v>1</v>
      </c>
      <c r="D7" s="7" t="s">
        <v>64</v>
      </c>
      <c r="E7" s="9" t="s">
        <v>39</v>
      </c>
      <c r="F7" s="8">
        <v>7</v>
      </c>
      <c r="G7" s="9" t="s">
        <v>45</v>
      </c>
      <c r="H7" s="9" t="s">
        <v>34</v>
      </c>
      <c r="I7" s="11">
        <f>IFERROR(VLOOKUP(G7,Lookups!$A$2:$B$5,2,FALSE)*VLOOKUP(H7,Lookups!$D$2:$E$4,2,FALSE),0)</f>
        <v>10</v>
      </c>
      <c r="J7" s="9" t="s">
        <v>56</v>
      </c>
      <c r="K7" s="9" t="s">
        <v>56</v>
      </c>
      <c r="L7" s="11">
        <f>IFERROR(VLOOKUP(J7,Lookups!$A$2:$B$5,2,FALSE)*VLOOKUP(K7,Lookups!$D$2:$E$4,2,FALSE),0)</f>
        <v>0</v>
      </c>
      <c r="M7" s="9" t="s">
        <v>56</v>
      </c>
      <c r="N7" s="9" t="s">
        <v>56</v>
      </c>
      <c r="O7" s="11">
        <f>IFERROR(VLOOKUP(M7,Lookups!$A$2:$B$5,2,FALSE)*VLOOKUP(N7,Lookups!$D$2:$E$4,2,FALSE),0)</f>
        <v>0</v>
      </c>
      <c r="P7" s="9" t="s">
        <v>56</v>
      </c>
      <c r="Q7" s="9" t="s">
        <v>56</v>
      </c>
      <c r="R7" s="11">
        <f>IFERROR(VLOOKUP(P7,Lookups!$A$2:$B$5,2,FALSE)*VLOOKUP(Q7,Lookups!$D$2:$E$4,2,FALSE),0)</f>
        <v>0</v>
      </c>
      <c r="S7" s="9" t="s">
        <v>56</v>
      </c>
      <c r="T7" s="9" t="s">
        <v>56</v>
      </c>
      <c r="U7" s="11">
        <f>IFERROR(VLOOKUP(S7,Lookups!$A$2:$B$5,2,FALSE)*VLOOKUP(T7,Lookups!$D$2:$E$4,2,FALSE),0)</f>
        <v>0</v>
      </c>
      <c r="V7" s="9" t="s">
        <v>56</v>
      </c>
      <c r="W7" s="9" t="s">
        <v>56</v>
      </c>
      <c r="X7" s="11">
        <f>IFERROR(VLOOKUP(V7,Lookups!$A$2:$B$5,2,FALSE)*VLOOKUP(W7,Lookups!$D$2:$E$4,2,FALSE),0)</f>
        <v>0</v>
      </c>
      <c r="Y7" s="11">
        <f>MIN(70,IFERROR(LARGE(I7:X7,1),0)+IFERROR(LARGE(I7:X7,2),0)+IFERROR(LARGE(I7:X7,3),0)+IFERROR(LARGE(I7:X7,4),0))</f>
        <v>10</v>
      </c>
      <c r="Z7" s="11">
        <f>IF(F7&gt;=4,20,IF(F7=3,15,IF(F7=2,10,0)))</f>
        <v>20</v>
      </c>
      <c r="AA7" s="11">
        <f>IF(E7="A/5",10,0)</f>
        <v>0</v>
      </c>
      <c r="AB7" s="11">
        <f>MIN(100,Y7+Z7+AA7)</f>
        <v>30</v>
      </c>
      <c r="AC7" s="14">
        <f>IF(C7=1,AB7,IF(C7=2,#REF!,IF(C7=3,#REF!,"")))</f>
        <v>30</v>
      </c>
      <c r="AD7" s="14">
        <f>IF(C7=1,IF(AC7="", "", 1+COUNTIFS($C$2:$C$7,1,$AC$2:$AC$7,"&gt;"&amp;AC7)+COUNTIFS($C$2:$C$7,1,$AC$2:$AC$7,"="&amp;AC7,$Y$2:$Y$7,"&gt;"&amp;Y7)+COUNTIFS($C$2:$C$7,1,$AC$2:$AC$7,"="&amp;AC7,$Y$2:$Y$7,"="&amp;Y7,$Z$2:$Z$7,"&gt;"&amp;Z7)),IF(C7=2,IF(AC7="", "", 1+COUNTIFS($C$2:$C$7,2,$AC$2:$AC$7,"&gt;"&amp;AC7)+COUNTIFS($C$2:$C$7,2,$AC$2:$AC$7,"="&amp;AC7,#REF!,"&gt;"&amp;#REF!)+COUNTIFS($C$2:$C$7,2,$AC$2:$AC$7,"="&amp;AC7,#REF!,"="&amp;#REF!,#REF!,"&gt;"&amp;#REF!)),IF(C7=3,IF(AC7="", "", 1+COUNTIFS($C$2:$C$7,3,$AC$2:$AC$7,"&gt;"&amp;AC7)+COUNTIFS($C$2:$C$7,3,$AC$2:$AC$7,"="&amp;AC7,#REF!,"&gt;"&amp;#REF!)),"")))</f>
        <v>6</v>
      </c>
      <c r="AE7" s="10" t="s">
        <v>57</v>
      </c>
    </row>
  </sheetData>
  <sortState xmlns:xlrd2="http://schemas.microsoft.com/office/spreadsheetml/2017/richdata2" ref="A2:AE9">
    <sortCondition ref="AD1:AD9"/>
  </sortState>
  <conditionalFormatting sqref="A2:AE7">
    <cfRule type="expression" dxfId="2" priority="4">
      <formula>AND($C2=1,$E2&lt;&gt;"A/5")</formula>
    </cfRule>
    <cfRule type="expression" dxfId="1" priority="5">
      <formula>AND($C2=1,$F2&lt;2,$F2&lt;&gt;"")</formula>
    </cfRule>
    <cfRule type="expression" dxfId="0" priority="6">
      <formula>AND($C2=3,#REF!&lt;&gt;"DA",#REF!&lt;&gt;"")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>
      <selection activeCell="I10" sqref="I10"/>
    </sheetView>
  </sheetViews>
  <sheetFormatPr defaultRowHeight="14.5" x14ac:dyDescent="0.35"/>
  <cols>
    <col min="1" max="1" width="12.1796875" bestFit="1" customWidth="1"/>
    <col min="2" max="2" width="2.81640625" bestFit="1" customWidth="1"/>
    <col min="3" max="3" width="14" customWidth="1"/>
    <col min="4" max="4" width="14.36328125" bestFit="1" customWidth="1"/>
    <col min="5" max="5" width="3.26953125" bestFit="1" customWidth="1"/>
    <col min="6" max="6" width="14" customWidth="1"/>
    <col min="7" max="7" width="21.6328125" bestFit="1" customWidth="1"/>
    <col min="8" max="8" width="2.81640625" bestFit="1" customWidth="1"/>
    <col min="9" max="9" width="14" customWidth="1"/>
    <col min="10" max="10" width="29.08984375" bestFit="1" customWidth="1"/>
    <col min="11" max="11" width="2.81640625" bestFit="1" customWidth="1"/>
  </cols>
  <sheetData>
    <row r="1" spans="1:11" x14ac:dyDescent="0.35">
      <c r="A1" s="3" t="s">
        <v>30</v>
      </c>
      <c r="B1" s="4"/>
      <c r="C1" s="4"/>
      <c r="D1" s="3" t="s">
        <v>31</v>
      </c>
      <c r="E1" s="4"/>
      <c r="F1" s="4"/>
      <c r="G1" s="3" t="s">
        <v>32</v>
      </c>
      <c r="H1" s="4"/>
      <c r="I1" s="4"/>
      <c r="J1" s="3" t="s">
        <v>4</v>
      </c>
      <c r="K1" s="4"/>
    </row>
    <row r="2" spans="1:11" x14ac:dyDescent="0.35">
      <c r="A2" s="4" t="s">
        <v>33</v>
      </c>
      <c r="B2" s="4">
        <v>25</v>
      </c>
      <c r="C2" s="4"/>
      <c r="D2" s="4" t="s">
        <v>34</v>
      </c>
      <c r="E2" s="4">
        <v>1</v>
      </c>
      <c r="F2" s="4"/>
      <c r="G2" s="4" t="s">
        <v>35</v>
      </c>
      <c r="H2" s="4">
        <v>30</v>
      </c>
      <c r="I2" s="4"/>
      <c r="J2" s="4" t="s">
        <v>36</v>
      </c>
      <c r="K2" s="4">
        <v>70</v>
      </c>
    </row>
    <row r="3" spans="1:11" x14ac:dyDescent="0.35">
      <c r="A3" s="4" t="s">
        <v>37</v>
      </c>
      <c r="B3" s="4">
        <v>20</v>
      </c>
      <c r="C3" s="4"/>
      <c r="D3" s="4" t="s">
        <v>38</v>
      </c>
      <c r="E3" s="4">
        <v>0.9</v>
      </c>
      <c r="F3" s="4"/>
      <c r="G3" s="4" t="s">
        <v>39</v>
      </c>
      <c r="H3" s="4">
        <v>25</v>
      </c>
      <c r="I3" s="4"/>
      <c r="J3" s="4" t="s">
        <v>40</v>
      </c>
      <c r="K3" s="4">
        <v>55</v>
      </c>
    </row>
    <row r="4" spans="1:11" x14ac:dyDescent="0.35">
      <c r="A4" s="4" t="s">
        <v>41</v>
      </c>
      <c r="B4" s="4">
        <v>15</v>
      </c>
      <c r="C4" s="4"/>
      <c r="D4" s="4" t="s">
        <v>42</v>
      </c>
      <c r="E4" s="4"/>
      <c r="F4" s="4"/>
      <c r="G4" s="4" t="s">
        <v>43</v>
      </c>
      <c r="H4" s="4">
        <v>20</v>
      </c>
      <c r="I4" s="4"/>
      <c r="J4" s="4" t="s">
        <v>44</v>
      </c>
      <c r="K4" s="4">
        <v>40</v>
      </c>
    </row>
    <row r="5" spans="1:11" x14ac:dyDescent="0.35">
      <c r="A5" s="4" t="s">
        <v>45</v>
      </c>
      <c r="B5" s="4">
        <v>10</v>
      </c>
      <c r="C5" s="4"/>
      <c r="D5" s="4"/>
      <c r="E5" s="4"/>
      <c r="F5" s="4"/>
      <c r="G5" s="4" t="s">
        <v>46</v>
      </c>
      <c r="H5" s="4">
        <v>15</v>
      </c>
      <c r="I5" s="4"/>
      <c r="J5" s="4" t="s">
        <v>42</v>
      </c>
      <c r="K5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>
      <selection activeCell="A15" sqref="A15"/>
    </sheetView>
  </sheetViews>
  <sheetFormatPr defaultRowHeight="14.5" x14ac:dyDescent="0.35"/>
  <cols>
    <col min="1" max="1" width="123.54296875" bestFit="1" customWidth="1"/>
  </cols>
  <sheetData>
    <row r="1" spans="1:1" ht="18.5" x14ac:dyDescent="0.45">
      <c r="A1" s="5" t="s">
        <v>47</v>
      </c>
    </row>
    <row r="3" spans="1:1" x14ac:dyDescent="0.35">
      <c r="A3" s="6" t="s">
        <v>48</v>
      </c>
    </row>
    <row r="4" spans="1:1" x14ac:dyDescent="0.35">
      <c r="A4" s="6" t="s">
        <v>49</v>
      </c>
    </row>
    <row r="5" spans="1:1" x14ac:dyDescent="0.35">
      <c r="A5" s="6" t="s">
        <v>50</v>
      </c>
    </row>
    <row r="6" spans="1:1" x14ac:dyDescent="0.35">
      <c r="A6" s="6" t="s">
        <v>51</v>
      </c>
    </row>
    <row r="7" spans="1:1" x14ac:dyDescent="0.35">
      <c r="A7" s="6" t="s">
        <v>52</v>
      </c>
    </row>
    <row r="8" spans="1:1" x14ac:dyDescent="0.35">
      <c r="A8" s="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3</vt:i4>
      </vt:variant>
    </vt:vector>
  </HeadingPairs>
  <TitlesOfParts>
    <vt:vector size="3" baseType="lpstr">
      <vt:lpstr>Kandidati</vt:lpstr>
      <vt:lpstr>Lookups</vt:lpstr>
      <vt:lpstr>Uputstvo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Đorđe Jovančić</dc:creator>
  <cp:lastModifiedBy>Đorđe Jovančić</cp:lastModifiedBy>
  <dcterms:created xsi:type="dcterms:W3CDTF">2025-12-16T01:28:22Z</dcterms:created>
  <dcterms:modified xsi:type="dcterms:W3CDTF">2025-12-16T01:42:35Z</dcterms:modified>
</cp:coreProperties>
</file>